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DEUTE\END CAIB\Curt termini CAIB\CONTRATO MARCO\CONTRACTE TRESORERIA 2021\2-Licitació\Anunci\CAST\"/>
    </mc:Choice>
  </mc:AlternateContent>
  <bookViews>
    <workbookView xWindow="0" yWindow="0" windowWidth="26355" windowHeight="12885"/>
  </bookViews>
  <sheets>
    <sheet name="CAST" sheetId="1" r:id="rId1"/>
    <sheet name="Períodes" sheetId="3" state="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1" l="1"/>
  <c r="A31" i="1" l="1"/>
  <c r="C17" i="1"/>
  <c r="D17" i="1" s="1"/>
  <c r="C18" i="1"/>
  <c r="D18" i="1" s="1"/>
  <c r="C19" i="1"/>
  <c r="D19" i="1" s="1"/>
  <c r="C20" i="1"/>
  <c r="D20" i="1" s="1"/>
  <c r="C21" i="1"/>
  <c r="D21" i="1" s="1"/>
  <c r="C22" i="1"/>
  <c r="D22" i="1" s="1"/>
  <c r="C23" i="1"/>
  <c r="D23" i="1" s="1"/>
  <c r="C24" i="1"/>
  <c r="D24" i="1" s="1"/>
  <c r="C25" i="1"/>
  <c r="D25" i="1" s="1"/>
  <c r="C26" i="1"/>
  <c r="D26" i="1" s="1"/>
  <c r="C27" i="1"/>
  <c r="D27" i="1" s="1"/>
  <c r="C16" i="1" l="1"/>
  <c r="D16" i="1" s="1"/>
  <c r="B31" i="1" s="1"/>
</calcChain>
</file>

<file path=xl/sharedStrings.xml><?xml version="1.0" encoding="utf-8"?>
<sst xmlns="http://schemas.openxmlformats.org/spreadsheetml/2006/main" count="48" uniqueCount="34">
  <si>
    <t>Períodes</t>
  </si>
  <si>
    <t>Mes</t>
  </si>
  <si>
    <t>Dies</t>
  </si>
  <si>
    <t>Octubre 2021</t>
  </si>
  <si>
    <t>Act/Act</t>
  </si>
  <si>
    <t>Act/360</t>
  </si>
  <si>
    <t>30/360</t>
  </si>
  <si>
    <t>Columna1</t>
  </si>
  <si>
    <t>Abril 2022</t>
  </si>
  <si>
    <t>Plantilla orientativa para el cálculo y justificación de las comisiones de custodia</t>
  </si>
  <si>
    <t>Contrato marco de Tesorería 2021</t>
  </si>
  <si>
    <t>Período</t>
  </si>
  <si>
    <t>Entidad de crédito</t>
  </si>
  <si>
    <t>Importe total comisión adjudicado</t>
  </si>
  <si>
    <t>Franquicia</t>
  </si>
  <si>
    <t>Comisión aplicable</t>
  </si>
  <si>
    <t>Base de cálculo</t>
  </si>
  <si>
    <t>Misma que para la línea de crédito</t>
  </si>
  <si>
    <t>Saldo medio mensual</t>
  </si>
  <si>
    <t>Saldo medio mensual, deduciendo franquicia</t>
  </si>
  <si>
    <t>Cálculo comisión</t>
  </si>
  <si>
    <t>Agosto 2021</t>
  </si>
  <si>
    <t>Julio 2021</t>
  </si>
  <si>
    <t>Septiembre 2021</t>
  </si>
  <si>
    <t>Noviembre 2021</t>
  </si>
  <si>
    <t>Diciembre 2021</t>
  </si>
  <si>
    <t>Enero 2022</t>
  </si>
  <si>
    <t>Marzo 2022</t>
  </si>
  <si>
    <t>Febrero 2022</t>
  </si>
  <si>
    <t>Mayo 2022</t>
  </si>
  <si>
    <t>Junio 2022</t>
  </si>
  <si>
    <t>Liquidación</t>
  </si>
  <si>
    <t>1r período: julio-octubre 2021 (4 meses)</t>
  </si>
  <si>
    <t>2º período: noviembre 2021-junio 2022 (8 meses)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</si>
</sst>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€&quot;_-;\-* #,##0.00\ &quot;€&quot;_-;_-* &quot;-&quot;??\ &quot;€&quot;_-;_-@_-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Noto Sans"/>
      <family val="2"/>
      <charset val="1"/>
    </font>
    <font>
      <b/>
      <sz val="11"/>
      <color theme="1"/>
      <name val="Noto Sans"/>
      <family val="2"/>
      <charset val="1"/>
    </font>
    <font>
      <sz val="11"/>
      <color theme="1"/>
      <name val="Calibri"/>
      <family val="2"/>
      <scheme val="minor"/>
    </font>
    <font>
      <sz val="9"/>
      <color theme="1"/>
      <name val="Noto Sans"/>
      <family val="2"/>
      <charset val="1"/>
    </font>
    <font>
      <sz val="11"/>
      <name val="Noto Sans"/>
      <family val="2"/>
      <charset val="1"/>
    </font>
    <font>
      <b/>
      <sz val="11"/>
      <color rgb="FFFF0000"/>
      <name val="Noto Sans"/>
      <family val="2"/>
      <charset val="1"/>
    </font>
    <font>
      <sz val="11"/>
      <color rgb="FFFF0000"/>
      <name val="Noto Sans"/>
      <family val="2"/>
      <charset val="1"/>
    </font>
    <font>
      <b/>
      <sz val="11"/>
      <name val="Noto Sans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/>
    <xf numFmtId="0" fontId="1" fillId="0" borderId="0" xfId="0" applyFont="1"/>
    <xf numFmtId="49" fontId="0" fillId="0" borderId="0" xfId="0" applyNumberFormat="1"/>
    <xf numFmtId="0" fontId="3" fillId="0" borderId="0" xfId="0" applyFont="1" applyFill="1" applyBorder="1" applyAlignment="1">
      <alignment horizontal="center"/>
    </xf>
    <xf numFmtId="0" fontId="8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9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/>
    </xf>
    <xf numFmtId="0" fontId="3" fillId="0" borderId="0" xfId="0" applyFont="1" applyFill="1"/>
    <xf numFmtId="0" fontId="2" fillId="0" borderId="0" xfId="0" applyFont="1" applyFill="1"/>
    <xf numFmtId="0" fontId="3" fillId="0" borderId="1" xfId="0" applyFont="1" applyFill="1" applyBorder="1"/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Protection="1">
      <protection locked="0"/>
    </xf>
    <xf numFmtId="44" fontId="2" fillId="0" borderId="1" xfId="0" applyNumberFormat="1" applyFont="1" applyFill="1" applyBorder="1"/>
    <xf numFmtId="44" fontId="2" fillId="0" borderId="0" xfId="1" applyFont="1" applyFill="1"/>
    <xf numFmtId="44" fontId="2" fillId="0" borderId="1" xfId="0" applyNumberFormat="1" applyFont="1" applyFill="1" applyBorder="1" applyProtection="1">
      <protection locked="0"/>
    </xf>
    <xf numFmtId="44" fontId="2" fillId="0" borderId="0" xfId="0" applyNumberFormat="1" applyFont="1" applyFill="1"/>
    <xf numFmtId="0" fontId="3" fillId="0" borderId="1" xfId="0" applyFont="1" applyFill="1" applyBorder="1" applyAlignment="1">
      <alignment wrapText="1"/>
    </xf>
    <xf numFmtId="10" fontId="6" fillId="0" borderId="1" xfId="0" applyNumberFormat="1" applyFont="1" applyFill="1" applyBorder="1"/>
    <xf numFmtId="0" fontId="2" fillId="0" borderId="1" xfId="0" applyFont="1" applyFill="1" applyBorder="1" applyAlignment="1" applyProtection="1">
      <alignment horizontal="center"/>
      <protection locked="0"/>
    </xf>
    <xf numFmtId="0" fontId="5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wrapText="1"/>
    </xf>
    <xf numFmtId="0" fontId="6" fillId="0" borderId="0" xfId="0" applyFont="1" applyFill="1"/>
    <xf numFmtId="17" fontId="6" fillId="0" borderId="1" xfId="0" quotePrefix="1" applyNumberFormat="1" applyFont="1" applyFill="1" applyBorder="1" applyAlignment="1">
      <alignment horizontal="center"/>
    </xf>
    <xf numFmtId="44" fontId="6" fillId="0" borderId="1" xfId="0" applyNumberFormat="1" applyFont="1" applyFill="1" applyBorder="1" applyProtection="1">
      <protection locked="0"/>
    </xf>
    <xf numFmtId="44" fontId="6" fillId="0" borderId="1" xfId="0" applyNumberFormat="1" applyFont="1" applyFill="1" applyBorder="1"/>
    <xf numFmtId="0" fontId="6" fillId="0" borderId="1" xfId="0" applyFont="1" applyFill="1" applyBorder="1" applyAlignment="1">
      <alignment horizontal="center"/>
    </xf>
    <xf numFmtId="0" fontId="6" fillId="0" borderId="1" xfId="0" quotePrefix="1" applyFont="1" applyFill="1" applyBorder="1" applyAlignment="1">
      <alignment horizontal="center"/>
    </xf>
    <xf numFmtId="0" fontId="9" fillId="0" borderId="0" xfId="0" applyFont="1" applyFill="1"/>
    <xf numFmtId="0" fontId="8" fillId="0" borderId="0" xfId="0" applyFont="1" applyFill="1"/>
    <xf numFmtId="0" fontId="9" fillId="0" borderId="1" xfId="0" applyFont="1" applyFill="1" applyBorder="1" applyAlignment="1">
      <alignment vertical="center" wrapText="1"/>
    </xf>
    <xf numFmtId="44" fontId="9" fillId="0" borderId="1" xfId="0" applyNumberFormat="1" applyFont="1" applyFill="1" applyBorder="1" applyAlignment="1">
      <alignment vertical="center"/>
    </xf>
  </cellXfs>
  <cellStyles count="2">
    <cellStyle name="Moneda" xfId="1" builtinId="4"/>
    <cellStyle name="Normal" xfId="0" builtinId="0"/>
  </cellStyles>
  <dxfs count="5">
    <dxf>
      <numFmt numFmtId="30" formatCode="@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Noto San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Noto San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Noto Sans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971551</xdr:colOff>
      <xdr:row>0</xdr:row>
      <xdr:rowOff>57150</xdr:rowOff>
    </xdr:from>
    <xdr:to>
      <xdr:col>13</xdr:col>
      <xdr:colOff>695326</xdr:colOff>
      <xdr:row>39</xdr:row>
      <xdr:rowOff>133350</xdr:rowOff>
    </xdr:to>
    <xdr:sp macro="" textlink="">
      <xdr:nvSpPr>
        <xdr:cNvPr id="2" name="CuadroTexto 1"/>
        <xdr:cNvSpPr txBox="1"/>
      </xdr:nvSpPr>
      <xdr:spPr>
        <a:xfrm>
          <a:off x="9315451" y="57150"/>
          <a:ext cx="7353300" cy="9296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 b="1">
              <a:solidFill>
                <a:sysClr val="windowText" lastClr="000000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Cláusula</a:t>
          </a:r>
          <a:r>
            <a:rPr lang="es-ES" sz="1100" b="1" baseline="0">
              <a:solidFill>
                <a:sysClr val="windowText" lastClr="000000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 6.6 Pliego de prescripciones técnicas</a:t>
          </a:r>
          <a:endParaRPr lang="es-ES" sz="1100" b="1">
            <a:solidFill>
              <a:sysClr val="windowText" lastClr="000000"/>
            </a:solidFill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endParaRPr lang="es-ES" sz="1100">
            <a:solidFill>
              <a:sysClr val="windowText" lastClr="000000"/>
            </a:solidFill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r>
            <a:rPr lang="es-ES" sz="1100" b="1">
              <a:solidFill>
                <a:sysClr val="windowText" lastClr="000000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Comisión de mantenimiento (o de custodia) de saldos bancarios positivos</a:t>
          </a:r>
        </a:p>
        <a:p>
          <a:endParaRPr lang="es-ES" sz="1100">
            <a:solidFill>
              <a:srgbClr val="FF0000"/>
            </a:solidFill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Las entidades tesoreras podrán cobrar por mantener saldos positivos en las cuentas bancarias, hasta el importe máximo global que se adjudique a cada entidad tesorera en la adjudicación del Contrato marco, de acuerdo con la cláusula 17.3.b) y 24.4 del Pliego de condiciones particulares.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 b="0">
            <a:solidFill>
              <a:srgbClr val="FF0000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La Administración de la Comunidad Autónoma repartirá de manera lineal el importe de los saldos positivos entre todas las entidades tesoreras.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>
            <a:solidFill>
              <a:srgbClr val="FF0000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El cálculo de esta comisión se hará sobre los saldos mensuales positivos medios que los destinatarios del Contrato marco mantengan en las cuentas bancarias de cada entidad de crédito.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>
            <a:solidFill>
              <a:srgbClr val="FF0000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Cada entidad de crédito calculará los saldos mensuales positivos medios a partir de los saldos de todas las cuentas bancarias abiertas en la entidad dentro del ámbito subjetivo y objetivo de este Contrato marco, </a:t>
          </a:r>
          <a:r>
            <a:rPr lang="es-ES" sz="1100">
              <a:solidFill>
                <a:sysClr val="windowText" lastClr="000000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teniendo en cuenta lo siguiente: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ysClr val="windowText" lastClr="000000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ysClr val="windowText" lastClr="000000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 - </a:t>
          </a:r>
          <a:r>
            <a:rPr lang="es-ES" sz="1100">
              <a:solidFill>
                <a:sysClr val="windowText" lastClr="000000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Cuando un saldo diario sea negativo (por disposición del crédito en cuenta corriente), se considerará que el saldo será cero a efectos del cálculo de esta comisión.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ysClr val="windowText" lastClr="000000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- </a:t>
          </a:r>
          <a:r>
            <a:rPr lang="es-ES" sz="1100">
              <a:solidFill>
                <a:sysClr val="windowText" lastClr="000000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Se considerará el último saldo de cada día.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ysClr val="windowText" lastClr="000000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- </a:t>
          </a:r>
          <a:r>
            <a:rPr lang="es-ES" sz="1100">
              <a:solidFill>
                <a:sysClr val="windowText" lastClr="000000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Los saldos diarios se ordenarán por fecha operación, no por fecha valor.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ysClr val="windowText" lastClr="000000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- </a:t>
          </a:r>
          <a:r>
            <a:rPr lang="es-ES" sz="1100">
              <a:solidFill>
                <a:sysClr val="windowText" lastClr="000000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Cada media mensual se calculará con el saldo de todos los días naturales del mes.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 b="0">
            <a:solidFill>
              <a:srgbClr val="FF0000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Se establece una franquicia de 10.000.000 € a aplicar sobre el saldo positivo mensual medio total resultante para cada entidad de crédito.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 b="0">
            <a:solidFill>
              <a:srgbClr val="FF0000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Un vez deducida la franquicia del saldo medio mensual positivo de la entidad de crédito, si el saldo resultante es mayor que 0 €, se aplicará una comisión anual del 0,20% (0,20% dividido por 12), y se obtendrá el importe mensual de esta comisión por cada entidad de crédito. El cálculo de la comisión </a:t>
          </a:r>
          <a:r>
            <a:rPr lang="es-ES" sz="1100" u="sng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también</a:t>
          </a:r>
          <a:r>
            <a:rPr lang="es-ES" sz="1100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 se puede obtener de la manera siguiente: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 b="0">
            <a:solidFill>
              <a:srgbClr val="FF0000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((Saldo medio mensual - franquicia) x 0,20% x Núm. días del mes) / Año base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 b="0">
            <a:solidFill>
              <a:srgbClr val="FF0000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Así, se calculará el importe de la comisión para cada mes y se sumarán los importes resultantes de los meses que correspondan de acuerdo con los periodos establecidos en la cláusula 40 del Pliego de cláusulas particulares.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>
            <a:solidFill>
              <a:srgbClr val="FF0000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En la justificación de la liquidación de esta comisión, cada entidad de crédito tendrá que indicar las cuentas bancarias (titularidad e IBAN), con detalle de los saldos diarios y saldos medios mensuales positivos sobre los cuales se aplica la comisión, de forma que la Dirección General del Tesoro, Política Financiera y Patrimonio pueda hacer las comprobaciones pertinentes. Las entidades de crédito tendrán que enviar la información con formato de hoja de cálculo para las comprobaciones.</a:t>
          </a:r>
          <a:endParaRPr lang="es-ES" sz="1100">
            <a:solidFill>
              <a:srgbClr val="FF0000"/>
            </a:solidFill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1" name="Tabla1" displayName="Tabla1" ref="A1:A3" totalsRowShown="0" headerRowDxfId="4" dataDxfId="3">
  <autoFilter ref="A1:A3"/>
  <tableColumns count="1">
    <tableColumn id="1" name="Períodes" dataDxf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Dies" displayName="Dies" ref="A7:B19" totalsRowShown="0" headerRowDxfId="1">
  <autoFilter ref="A7:B19"/>
  <tableColumns count="2">
    <tableColumn id="1" name="Mes" dataDxfId="0"/>
    <tableColumn id="2" name="Die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a3" displayName="Tabla3" ref="A22:A25" totalsRowShown="0">
  <autoFilter ref="A22:A25"/>
  <tableColumns count="1">
    <tableColumn id="1" name="Columna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showGridLines="0" tabSelected="1" topLeftCell="A13" workbookViewId="0">
      <selection activeCell="E20" sqref="E20"/>
    </sheetView>
  </sheetViews>
  <sheetFormatPr baseColWidth="10" defaultRowHeight="16.5" x14ac:dyDescent="0.3"/>
  <cols>
    <col min="1" max="1" width="46.85546875" style="11" customWidth="1"/>
    <col min="2" max="2" width="31" style="11" customWidth="1"/>
    <col min="3" max="3" width="23.42578125" style="11" customWidth="1"/>
    <col min="4" max="4" width="23.85546875" style="11" bestFit="1" customWidth="1"/>
    <col min="5" max="5" width="18.85546875" style="11" customWidth="1"/>
    <col min="6" max="6" width="15.5703125" style="11" customWidth="1"/>
    <col min="7" max="16384" width="11.42578125" style="11"/>
  </cols>
  <sheetData>
    <row r="1" spans="1:5" x14ac:dyDescent="0.3">
      <c r="A1" s="10" t="s">
        <v>9</v>
      </c>
    </row>
    <row r="2" spans="1:5" x14ac:dyDescent="0.3">
      <c r="A2" s="10" t="s">
        <v>10</v>
      </c>
    </row>
    <row r="5" spans="1:5" ht="33" x14ac:dyDescent="0.3">
      <c r="A5" s="12" t="s">
        <v>11</v>
      </c>
      <c r="B5" s="13" t="s">
        <v>32</v>
      </c>
    </row>
    <row r="6" spans="1:5" x14ac:dyDescent="0.3">
      <c r="A6" s="12" t="s">
        <v>12</v>
      </c>
      <c r="B6" s="14"/>
    </row>
    <row r="7" spans="1:5" x14ac:dyDescent="0.3">
      <c r="A7" s="12" t="s">
        <v>13</v>
      </c>
      <c r="B7" s="15">
        <f>+B8+B9</f>
        <v>0</v>
      </c>
      <c r="D7" s="16"/>
    </row>
    <row r="8" spans="1:5" x14ac:dyDescent="0.3">
      <c r="A8" s="12">
        <v>2021</v>
      </c>
      <c r="B8" s="17"/>
      <c r="D8" s="16"/>
    </row>
    <row r="9" spans="1:5" x14ac:dyDescent="0.3">
      <c r="A9" s="12">
        <v>2022</v>
      </c>
      <c r="B9" s="17"/>
      <c r="D9" s="18"/>
    </row>
    <row r="10" spans="1:5" x14ac:dyDescent="0.3">
      <c r="A10" s="19" t="s">
        <v>14</v>
      </c>
      <c r="B10" s="15">
        <v>10000000</v>
      </c>
    </row>
    <row r="11" spans="1:5" x14ac:dyDescent="0.3">
      <c r="A11" s="12" t="s">
        <v>15</v>
      </c>
      <c r="B11" s="20">
        <v>2E-3</v>
      </c>
    </row>
    <row r="12" spans="1:5" x14ac:dyDescent="0.3">
      <c r="A12" s="12" t="s">
        <v>16</v>
      </c>
      <c r="B12" s="21"/>
      <c r="C12" s="22" t="s">
        <v>17</v>
      </c>
    </row>
    <row r="15" spans="1:5" ht="66" x14ac:dyDescent="0.3">
      <c r="A15" s="23" t="s">
        <v>1</v>
      </c>
      <c r="B15" s="23" t="s">
        <v>18</v>
      </c>
      <c r="C15" s="24" t="s">
        <v>19</v>
      </c>
      <c r="D15" s="24" t="s">
        <v>20</v>
      </c>
      <c r="E15" s="25"/>
    </row>
    <row r="16" spans="1:5" x14ac:dyDescent="0.3">
      <c r="A16" s="26" t="s">
        <v>22</v>
      </c>
      <c r="B16" s="27"/>
      <c r="C16" s="28">
        <f>+MAX(B16-$B$10,0)</f>
        <v>0</v>
      </c>
      <c r="D16" s="28">
        <f>+ROUND(IF($B$12=Períodes!$A$23,C16*$B$11*VLOOKUP(A16,Dies[#All],2,FALSE)/365,IF($B$12=Períodes!$A$24,C16*$B$11*VLOOKUP(A16,Dies[#All],2,FALSE)/360,C16*$B$11*30/360)),2)</f>
        <v>0</v>
      </c>
      <c r="E16" s="25"/>
    </row>
    <row r="17" spans="1:6" x14ac:dyDescent="0.3">
      <c r="A17" s="26" t="s">
        <v>21</v>
      </c>
      <c r="B17" s="27"/>
      <c r="C17" s="28">
        <f t="shared" ref="C17:C27" si="0">+MAX(B17-$B$10,0)</f>
        <v>0</v>
      </c>
      <c r="D17" s="28">
        <f>+ROUND(IF($B$12=Períodes!$A$23,C17*$B$11*VLOOKUP(A17,Dies[#All],2,FALSE)/365,IF($B$12=Períodes!$A$24,C17*$B$11*VLOOKUP(A17,Dies[#All],2,FALSE)/360,C17*$B$11*30/360)),2)</f>
        <v>0</v>
      </c>
      <c r="E17" s="25"/>
    </row>
    <row r="18" spans="1:6" x14ac:dyDescent="0.3">
      <c r="A18" s="26" t="s">
        <v>23</v>
      </c>
      <c r="B18" s="27"/>
      <c r="C18" s="28">
        <f t="shared" si="0"/>
        <v>0</v>
      </c>
      <c r="D18" s="28">
        <f>+ROUND(IF($B$12=Períodes!$A$23,C18*$B$11*VLOOKUP(A18,Dies[#All],2,FALSE)/365,IF($B$12=Períodes!$A$24,C18*$B$11*VLOOKUP(A18,Dies[#All],2,FALSE)/360,C18*$B$11*30/360)),2)</f>
        <v>0</v>
      </c>
      <c r="E18" s="25"/>
    </row>
    <row r="19" spans="1:6" x14ac:dyDescent="0.3">
      <c r="A19" s="29" t="s">
        <v>3</v>
      </c>
      <c r="B19" s="27"/>
      <c r="C19" s="28">
        <f t="shared" si="0"/>
        <v>0</v>
      </c>
      <c r="D19" s="28">
        <f>+ROUND(IF($B$12=Períodes!$A$23,C19*$B$11*VLOOKUP(A19,Dies[#All],2,FALSE)/365,IF($B$12=Períodes!$A$24,C19*$B$11*VLOOKUP(A19,Dies[#All],2,FALSE)/360,C19*$B$11*30/360)),2)</f>
        <v>0</v>
      </c>
      <c r="E19" s="25"/>
    </row>
    <row r="20" spans="1:6" x14ac:dyDescent="0.3">
      <c r="A20" s="30" t="s">
        <v>24</v>
      </c>
      <c r="B20" s="27"/>
      <c r="C20" s="28">
        <f t="shared" si="0"/>
        <v>0</v>
      </c>
      <c r="D20" s="28">
        <f>+ROUND(IF($B$12=Períodes!$A$23,C20*$B$11*VLOOKUP(A20,Dies[#All],2,FALSE)/365,IF($B$12=Períodes!$A$24,C20*$B$11*VLOOKUP(A20,Dies[#All],2,FALSE)/360,C20*$B$11*30/360)),2)</f>
        <v>0</v>
      </c>
      <c r="E20" s="25"/>
    </row>
    <row r="21" spans="1:6" x14ac:dyDescent="0.3">
      <c r="A21" s="30" t="s">
        <v>25</v>
      </c>
      <c r="B21" s="27"/>
      <c r="C21" s="28">
        <f t="shared" si="0"/>
        <v>0</v>
      </c>
      <c r="D21" s="28">
        <f>+ROUND(IF($B$12=Períodes!$A$23,C21*$B$11*VLOOKUP(A21,Dies[#All],2,FALSE)/365,IF($B$12=Períodes!$A$24,C21*$B$11*VLOOKUP(A21,Dies[#All],2,FALSE)/360,C21*$B$11*30/360)),2)</f>
        <v>0</v>
      </c>
      <c r="E21" s="25"/>
    </row>
    <row r="22" spans="1:6" x14ac:dyDescent="0.3">
      <c r="A22" s="30" t="s">
        <v>26</v>
      </c>
      <c r="B22" s="27"/>
      <c r="C22" s="28">
        <f t="shared" si="0"/>
        <v>0</v>
      </c>
      <c r="D22" s="28">
        <f>+ROUND(IF($B$12=Períodes!$A$23,C22*$B$11*VLOOKUP(A22,Dies[#All],2,FALSE)/365,IF($B$12=Períodes!$A$24,C22*$B$11*VLOOKUP(A22,Dies[#All],2,FALSE)/360,C22*$B$11*30/360)),2)</f>
        <v>0</v>
      </c>
      <c r="E22" s="25"/>
    </row>
    <row r="23" spans="1:6" x14ac:dyDescent="0.3">
      <c r="A23" s="26" t="s">
        <v>28</v>
      </c>
      <c r="B23" s="27"/>
      <c r="C23" s="28">
        <f t="shared" si="0"/>
        <v>0</v>
      </c>
      <c r="D23" s="28">
        <f>+ROUND(IF($B$12=Períodes!$A$23,C23*$B$11*VLOOKUP(A23,Dies[#All],2,FALSE)/365,IF($B$12=Períodes!$A$24,C23*$B$11*VLOOKUP(A23,Dies[#All],2,FALSE)/360,C23*$B$11*30/360)),2)</f>
        <v>0</v>
      </c>
      <c r="E23" s="7"/>
    </row>
    <row r="24" spans="1:6" x14ac:dyDescent="0.3">
      <c r="A24" s="30" t="s">
        <v>27</v>
      </c>
      <c r="B24" s="27"/>
      <c r="C24" s="28">
        <f t="shared" si="0"/>
        <v>0</v>
      </c>
      <c r="D24" s="28">
        <f>+ROUND(IF($B$12=Períodes!$A$23,C24*$B$11*VLOOKUP(A24,Dies[#All],2,FALSE)/365,IF($B$12=Períodes!$A$24,C24*$B$11*VLOOKUP(A24,Dies[#All],2,FALSE)/360,C24*$B$11*30/360)),2)</f>
        <v>0</v>
      </c>
      <c r="E24" s="8"/>
    </row>
    <row r="25" spans="1:6" x14ac:dyDescent="0.3">
      <c r="A25" s="30" t="s">
        <v>8</v>
      </c>
      <c r="B25" s="27"/>
      <c r="C25" s="28">
        <f t="shared" si="0"/>
        <v>0</v>
      </c>
      <c r="D25" s="28">
        <f>+ROUND(IF($B$12=Períodes!$A$23,C25*$B$11*VLOOKUP(A25,Dies[#All],2,FALSE)/365,IF($B$12=Períodes!$A$24,C25*$B$11*VLOOKUP(A25,Dies[#All],2,FALSE)/360,C25*$B$11*30/360)),2)</f>
        <v>0</v>
      </c>
      <c r="E25" s="9"/>
    </row>
    <row r="26" spans="1:6" x14ac:dyDescent="0.3">
      <c r="A26" s="30" t="s">
        <v>29</v>
      </c>
      <c r="B26" s="27"/>
      <c r="C26" s="28">
        <f t="shared" si="0"/>
        <v>0</v>
      </c>
      <c r="D26" s="28">
        <f>+ROUND(IF($B$12=Períodes!$A$23,C26*$B$11*VLOOKUP(A26,Dies[#All],2,FALSE)/365,IF($B$12=Períodes!$A$24,C26*$B$11*VLOOKUP(A26,Dies[#All],2,FALSE)/360,C26*$B$11*30/360)),2)</f>
        <v>0</v>
      </c>
      <c r="E26" s="9"/>
      <c r="F26" s="4"/>
    </row>
    <row r="27" spans="1:6" x14ac:dyDescent="0.3">
      <c r="A27" s="30" t="s">
        <v>30</v>
      </c>
      <c r="B27" s="27"/>
      <c r="C27" s="28">
        <f t="shared" si="0"/>
        <v>0</v>
      </c>
      <c r="D27" s="28">
        <f>+ROUND(IF($B$12=Períodes!$A$23,C27*$B$11*VLOOKUP(A27,Dies[#All],2,FALSE)/365,IF($B$12=Períodes!$A$24,C27*$B$11*VLOOKUP(A27,Dies[#All],2,FALSE)/360,C27*$B$11*30/360)),2)</f>
        <v>0</v>
      </c>
      <c r="E27" s="9"/>
    </row>
    <row r="28" spans="1:6" x14ac:dyDescent="0.3">
      <c r="A28" s="6"/>
      <c r="B28" s="9"/>
      <c r="C28" s="9"/>
      <c r="D28" s="9"/>
      <c r="E28" s="9"/>
      <c r="F28" s="4"/>
    </row>
    <row r="29" spans="1:6" x14ac:dyDescent="0.3">
      <c r="A29" s="5"/>
      <c r="B29" s="6"/>
      <c r="C29" s="6"/>
      <c r="D29" s="6"/>
      <c r="E29" s="6"/>
      <c r="F29" s="4"/>
    </row>
    <row r="30" spans="1:6" x14ac:dyDescent="0.3">
      <c r="A30" s="31" t="s">
        <v>31</v>
      </c>
      <c r="B30" s="25"/>
      <c r="C30" s="25"/>
      <c r="D30" s="32"/>
      <c r="E30" s="32"/>
    </row>
    <row r="31" spans="1:6" x14ac:dyDescent="0.3">
      <c r="A31" s="33" t="str">
        <f>+B5</f>
        <v>1r período: julio-octubre 2021 (4 meses)</v>
      </c>
      <c r="B31" s="34">
        <f>+IF(A31=Períodes!A2,MIN(SUM(D16:D19),B8),IF(A31=Períodes!A3,MIN(SUM(D20:D27),B9),0))</f>
        <v>0</v>
      </c>
      <c r="C31" s="25"/>
      <c r="D31" s="32"/>
      <c r="E31" s="32"/>
    </row>
    <row r="32" spans="1:6" x14ac:dyDescent="0.3">
      <c r="A32" s="25"/>
      <c r="B32" s="25"/>
      <c r="C32" s="25"/>
      <c r="D32" s="32"/>
      <c r="E32" s="32"/>
    </row>
    <row r="33" spans="1:5" x14ac:dyDescent="0.3">
      <c r="A33" s="25"/>
      <c r="B33" s="25"/>
      <c r="C33" s="25"/>
      <c r="D33" s="32"/>
      <c r="E33" s="32"/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Períodes!$A$23:$A$25</xm:f>
          </x14:formula1>
          <xm:sqref>B12</xm:sqref>
        </x14:dataValidation>
        <x14:dataValidation type="list" showInputMessage="1" showErrorMessage="1" error="Seleccionar una de las dos opciones del menú desplegable">
          <x14:formula1>
            <xm:f>Períodes!A2:A3</xm:f>
          </x14:formula1>
          <xm:sqref>B5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workbookViewId="0">
      <selection activeCell="A4" sqref="A4"/>
    </sheetView>
  </sheetViews>
  <sheetFormatPr baseColWidth="10" defaultRowHeight="15" x14ac:dyDescent="0.25"/>
  <cols>
    <col min="1" max="1" width="14.140625" customWidth="1"/>
  </cols>
  <sheetData>
    <row r="1" spans="1:2" ht="16.5" x14ac:dyDescent="0.3">
      <c r="A1" s="1" t="s">
        <v>0</v>
      </c>
    </row>
    <row r="2" spans="1:2" ht="16.5" x14ac:dyDescent="0.3">
      <c r="A2" s="1" t="s">
        <v>32</v>
      </c>
    </row>
    <row r="3" spans="1:2" ht="16.5" x14ac:dyDescent="0.3">
      <c r="A3" s="1" t="s">
        <v>33</v>
      </c>
    </row>
    <row r="7" spans="1:2" x14ac:dyDescent="0.25">
      <c r="A7" s="2" t="s">
        <v>1</v>
      </c>
      <c r="B7" s="2" t="s">
        <v>2</v>
      </c>
    </row>
    <row r="8" spans="1:2" x14ac:dyDescent="0.25">
      <c r="A8" s="3" t="s">
        <v>22</v>
      </c>
      <c r="B8">
        <v>31</v>
      </c>
    </row>
    <row r="9" spans="1:2" x14ac:dyDescent="0.25">
      <c r="A9" s="3" t="s">
        <v>21</v>
      </c>
      <c r="B9">
        <v>28</v>
      </c>
    </row>
    <row r="10" spans="1:2" x14ac:dyDescent="0.25">
      <c r="A10" s="3" t="s">
        <v>23</v>
      </c>
      <c r="B10">
        <v>31</v>
      </c>
    </row>
    <row r="11" spans="1:2" x14ac:dyDescent="0.25">
      <c r="A11" s="3" t="s">
        <v>3</v>
      </c>
      <c r="B11">
        <v>30</v>
      </c>
    </row>
    <row r="12" spans="1:2" x14ac:dyDescent="0.25">
      <c r="A12" s="3" t="s">
        <v>24</v>
      </c>
      <c r="B12">
        <v>31</v>
      </c>
    </row>
    <row r="13" spans="1:2" x14ac:dyDescent="0.25">
      <c r="A13" s="3" t="s">
        <v>25</v>
      </c>
      <c r="B13">
        <v>30</v>
      </c>
    </row>
    <row r="14" spans="1:2" x14ac:dyDescent="0.25">
      <c r="A14" s="3" t="s">
        <v>26</v>
      </c>
      <c r="B14">
        <v>31</v>
      </c>
    </row>
    <row r="15" spans="1:2" x14ac:dyDescent="0.25">
      <c r="A15" s="3" t="s">
        <v>28</v>
      </c>
      <c r="B15">
        <v>31</v>
      </c>
    </row>
    <row r="16" spans="1:2" x14ac:dyDescent="0.25">
      <c r="A16" s="3" t="s">
        <v>27</v>
      </c>
      <c r="B16">
        <v>30</v>
      </c>
    </row>
    <row r="17" spans="1:2" x14ac:dyDescent="0.25">
      <c r="A17" s="3" t="s">
        <v>8</v>
      </c>
      <c r="B17">
        <v>31</v>
      </c>
    </row>
    <row r="18" spans="1:2" x14ac:dyDescent="0.25">
      <c r="A18" s="3" t="s">
        <v>29</v>
      </c>
      <c r="B18">
        <v>30</v>
      </c>
    </row>
    <row r="19" spans="1:2" x14ac:dyDescent="0.25">
      <c r="A19" s="3" t="s">
        <v>30</v>
      </c>
      <c r="B19">
        <v>31</v>
      </c>
    </row>
    <row r="22" spans="1:2" x14ac:dyDescent="0.25">
      <c r="A22" t="s">
        <v>7</v>
      </c>
    </row>
    <row r="23" spans="1:2" x14ac:dyDescent="0.25">
      <c r="A23" t="s">
        <v>4</v>
      </c>
    </row>
    <row r="24" spans="1:2" x14ac:dyDescent="0.25">
      <c r="A24" t="s">
        <v>5</v>
      </c>
    </row>
    <row r="25" spans="1:2" x14ac:dyDescent="0.25">
      <c r="A25" t="s">
        <v>6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CAST</vt:lpstr>
      <vt:lpstr>Períodes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Angela</dc:creator>
  <cp:lastModifiedBy>Angela</cp:lastModifiedBy>
  <dcterms:created xsi:type="dcterms:W3CDTF">2020-11-18T11:43:01Z</dcterms:created>
  <dcterms:modified xsi:type="dcterms:W3CDTF">2021-03-31T07:56:07Z</dcterms:modified>
</cp:coreProperties>
</file>