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0" yWindow="0" windowWidth="16380" windowHeight="8190" tabRatio="500"/>
  </bookViews>
  <sheets>
    <sheet name="Article 20.2, Llei 10-2019 CCTE" sheetId="1" r:id="rId1"/>
    <sheet name="Full1" sheetId="2" r:id="rId2"/>
    <sheet name="Full2" sheetId="3" r:id="rId3"/>
  </sheets>
  <definedNames>
    <definedName name="_xlnm.Print_Area" localSheetId="0">'Article 20.2, Llei 10-2019 CCTE'!$A$1:$E$125</definedName>
  </definedNames>
  <calcPr calcId="125725"/>
</workbook>
</file>

<file path=xl/calcChain.xml><?xml version="1.0" encoding="utf-8"?>
<calcChain xmlns="http://schemas.openxmlformats.org/spreadsheetml/2006/main">
  <c r="C40" i="1"/>
  <c r="C39"/>
  <c r="C42"/>
  <c r="C44" s="1"/>
  <c r="C47"/>
  <c r="C50"/>
  <c r="C60"/>
  <c r="C68"/>
  <c r="C78"/>
  <c r="C81"/>
  <c r="C83"/>
  <c r="C52" l="1"/>
  <c r="C96" s="1"/>
  <c r="C103" s="1"/>
  <c r="C97" l="1"/>
  <c r="C105"/>
  <c r="C104"/>
</calcChain>
</file>

<file path=xl/sharedStrings.xml><?xml version="1.0" encoding="utf-8"?>
<sst xmlns="http://schemas.openxmlformats.org/spreadsheetml/2006/main" count="94" uniqueCount="65">
  <si>
    <t>PRODUCCIÓ MÍNIMA D’ENERGIA RENOVABLE</t>
  </si>
  <si>
    <t>SECTOR RESIDENCIAL</t>
  </si>
  <si>
    <t>Nº habitatges (plurifamiliars + unifamiliars)</t>
  </si>
  <si>
    <t>Edificis d’habitatges plurifamiliars</t>
  </si>
  <si>
    <t xml:space="preserve">Superfície construïda edificis plurifamiliars </t>
  </si>
  <si>
    <t>m²</t>
  </si>
  <si>
    <t>Número blocs edificis plurifamiliars</t>
  </si>
  <si>
    <t>ud</t>
  </si>
  <si>
    <t>Nombre elevadors 5 persones (0,63 m/s) per bloc</t>
  </si>
  <si>
    <t>Grups de pressió per bloc 1,5 CV</t>
  </si>
  <si>
    <t>Electrificació bàsica</t>
  </si>
  <si>
    <t>W</t>
  </si>
  <si>
    <t>Electrificació elevada</t>
  </si>
  <si>
    <t>Nº Viviendas (n)</t>
  </si>
  <si>
    <t>Simult.</t>
  </si>
  <si>
    <t>n&gt;21</t>
  </si>
  <si>
    <t>Previsió càrregues habitatges</t>
  </si>
  <si>
    <t>kW</t>
  </si>
  <si>
    <t>Superfície espais comuns (10% de la superfície total)</t>
  </si>
  <si>
    <t>Rati enllumenat espais comuns</t>
  </si>
  <si>
    <t>W/m²</t>
  </si>
  <si>
    <t>Previsió càrregues espais comuns</t>
  </si>
  <si>
    <t>Potència unitària elevador</t>
  </si>
  <si>
    <t>Previsió càrregues elevadors</t>
  </si>
  <si>
    <t>Potència unitària grup de pressió</t>
  </si>
  <si>
    <t>Previsió càrregues grups de pressió</t>
  </si>
  <si>
    <t>PREVISIÓ CÀRREGUES RESIDENCIAL</t>
  </si>
  <si>
    <t>OFICINES, COMERÇOS I HOTELS</t>
  </si>
  <si>
    <t>Sup. Construïda, oficines, comerços i hotels</t>
  </si>
  <si>
    <t>Rati càrregues</t>
  </si>
  <si>
    <t>PREVISIÓ CÀRREGUES OFICINES, COMERÇOS I HOTELS</t>
  </si>
  <si>
    <t>SECTOR INDUSTRIAL</t>
  </si>
  <si>
    <t>Sup. Construïda sector industrial</t>
  </si>
  <si>
    <t>PREVISIÓ CÀRREGUES SECTOR INDUSTRIAL</t>
  </si>
  <si>
    <t>APARCAMENTS</t>
  </si>
  <si>
    <t>Sup. construïda aparcaments</t>
  </si>
  <si>
    <t>Places previstes</t>
  </si>
  <si>
    <t>Rati aparcaments vent. natural</t>
  </si>
  <si>
    <t>Rati aparcaments vent. forçada</t>
  </si>
  <si>
    <t>Previsió càrregues ventilació</t>
  </si>
  <si>
    <t>Punt de recàrrega unitari</t>
  </si>
  <si>
    <t>Previsió càrregues punts de recàrrega</t>
  </si>
  <si>
    <t>PREVISIÓ CÀRREGUES APARCAMENTS</t>
  </si>
  <si>
    <t>Coeficients de simultaneïtat per a noves urbanitzacions</t>
  </si>
  <si>
    <t>Ús residencial (inclou aparcaments i serveis comuns)</t>
  </si>
  <si>
    <t>Ús comercial</t>
  </si>
  <si>
    <t>Ús industrial</t>
  </si>
  <si>
    <t>CÀRREGA TOTAL, ENERGIA MÍNIMA A PRODUIR I SUP. GENERACIÓ FOTOVOLTAICA</t>
  </si>
  <si>
    <t>Previsió càrrega nova urbanització</t>
  </si>
  <si>
    <t>Producció mínima anual (2h diàries)</t>
  </si>
  <si>
    <t>kWh/any</t>
  </si>
  <si>
    <t>Hores anuals de producció renovable</t>
  </si>
  <si>
    <t>hores</t>
  </si>
  <si>
    <t>Potència unitària panells solars</t>
  </si>
  <si>
    <t>Wp</t>
  </si>
  <si>
    <t>Superfície necessària per panell solar</t>
  </si>
  <si>
    <t>m²/kW</t>
  </si>
  <si>
    <t>Potència instal·lació renovable</t>
  </si>
  <si>
    <t>Número de panells solars FV</t>
  </si>
  <si>
    <t>Superfície total instal·lació de generació FV</t>
  </si>
  <si>
    <t>DOCUMENTACIÓ DE REFERÈNCIA</t>
  </si>
  <si>
    <t>1. Guia Tècnica d’aplicació del Reglament Electrotècnic de Baixa Tensió.
BT-10. Previsió de càrregues per a suministres en baixa tensió.</t>
  </si>
  <si>
    <t>2. Circular del Director General d’Indústria de 15 de maig de 2006 per la qual es fixen els criteris sobre la previsió de càrregues per al dimensionament de nova infraestructura elèctrica necessària per a atendre les peticions de subministrament</t>
  </si>
  <si>
    <t>COMENTARIS ADDICIONALS</t>
  </si>
  <si>
    <t>Cuantificación de la exigencia (HE6 CTE)
1 En los edificios de uso residencial privado se instalarán sistemas de conducción de cables que permitan la instalación futura de estaciones de recarga para el 100% de las plazas de aparcamiento.
2 En los edificios de uso distinto al residencial privado, se instalarán sistemas de conducción de cables que permitan la instalación futura de estaciones de recarga para al menos el 20% de las plazas de aparcamiento.
Además, se instalará una estación de recarga por cada 40 plazas de aparcamiento debiendo instalarse siempre, como mínimo, una estación de recarga. En los edificios de uso distinto al residencial privado que sean titularidad de la Administración General del Estado o de los organismos públicos vinculados a ella o dependientes de la misma, la dotación será mayor que la establecida con carácter general, debiéndose instalar una estación de recarga por cada 20 plazas de aparcamiento y siempre, como mínimo, una estación de recarga.
3 En los edificios de uso característico residencial privado que contengan unidades de uso distinto al residencial privado, se aplicarán los mismos criterios que para edificios de uso residencial privado, salvo que las zonas de aparcamiento vinculadas a cada uso estén claramente delimitadas, en cuyo caso a cada zona se le aplicará el criterio correspondiente</t>
  </si>
</sst>
</file>

<file path=xl/styles.xml><?xml version="1.0" encoding="utf-8"?>
<styleSheet xmlns="http://schemas.openxmlformats.org/spreadsheetml/2006/main">
  <fonts count="16">
    <font>
      <sz val="10"/>
      <name val="Arial"/>
      <family val="2"/>
    </font>
    <font>
      <b/>
      <sz val="24"/>
      <color indexed="8"/>
      <name val="Arial"/>
      <family val="2"/>
    </font>
    <font>
      <sz val="18"/>
      <color indexed="8"/>
      <name val="Arial"/>
      <family val="2"/>
    </font>
    <font>
      <sz val="12"/>
      <color indexed="8"/>
      <name val="Arial"/>
      <family val="2"/>
    </font>
    <font>
      <sz val="10"/>
      <color indexed="63"/>
      <name val="Arial"/>
      <family val="2"/>
    </font>
    <font>
      <i/>
      <sz val="10"/>
      <color indexed="23"/>
      <name val="Arial"/>
      <family val="2"/>
    </font>
    <font>
      <u/>
      <sz val="10"/>
      <color indexed="12"/>
      <name val="Arial"/>
      <family val="2"/>
    </font>
    <font>
      <sz val="10"/>
      <color indexed="17"/>
      <name val="Arial"/>
      <family val="2"/>
    </font>
    <font>
      <sz val="10"/>
      <color indexed="19"/>
      <name val="Arial"/>
      <family val="2"/>
    </font>
    <font>
      <sz val="10"/>
      <color indexed="10"/>
      <name val="Arial"/>
      <family val="2"/>
    </font>
    <font>
      <b/>
      <sz val="10"/>
      <color indexed="9"/>
      <name val="Arial"/>
      <family val="2"/>
    </font>
    <font>
      <b/>
      <sz val="10"/>
      <color indexed="8"/>
      <name val="Arial"/>
      <family val="2"/>
    </font>
    <font>
      <sz val="10"/>
      <color indexed="9"/>
      <name val="Arial"/>
      <family val="2"/>
    </font>
    <font>
      <b/>
      <sz val="10"/>
      <name val="Arial"/>
      <family val="2"/>
    </font>
    <font>
      <b/>
      <sz val="12"/>
      <name val="Arial"/>
      <family val="2"/>
    </font>
    <font>
      <sz val="10"/>
      <name val="Arial"/>
      <family val="2"/>
    </font>
  </fonts>
  <fills count="12">
    <fill>
      <patternFill patternType="none"/>
    </fill>
    <fill>
      <patternFill patternType="gray125"/>
    </fill>
    <fill>
      <patternFill patternType="solid">
        <fgColor indexed="8"/>
        <bgColor indexed="58"/>
      </patternFill>
    </fill>
    <fill>
      <patternFill patternType="solid">
        <fgColor indexed="23"/>
        <bgColor indexed="55"/>
      </patternFill>
    </fill>
    <fill>
      <patternFill patternType="solid">
        <fgColor indexed="31"/>
        <bgColor indexed="27"/>
      </patternFill>
    </fill>
    <fill>
      <patternFill patternType="solid">
        <fgColor indexed="47"/>
        <bgColor indexed="31"/>
      </patternFill>
    </fill>
    <fill>
      <patternFill patternType="solid">
        <fgColor indexed="10"/>
        <bgColor indexed="16"/>
      </patternFill>
    </fill>
    <fill>
      <patternFill patternType="solid">
        <fgColor indexed="42"/>
        <bgColor indexed="41"/>
      </patternFill>
    </fill>
    <fill>
      <patternFill patternType="solid">
        <fgColor indexed="26"/>
        <bgColor indexed="9"/>
      </patternFill>
    </fill>
    <fill>
      <patternFill patternType="solid">
        <fgColor indexed="9"/>
        <bgColor indexed="26"/>
      </patternFill>
    </fill>
    <fill>
      <patternFill patternType="solid">
        <fgColor indexed="27"/>
        <bgColor indexed="31"/>
      </patternFill>
    </fill>
    <fill>
      <patternFill patternType="solid">
        <fgColor theme="0"/>
        <bgColor indexed="31"/>
      </patternFill>
    </fill>
  </fills>
  <borders count="10">
    <border>
      <left/>
      <right/>
      <top/>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8">
    <xf numFmtId="0" fontId="0" fillId="0" borderId="0"/>
    <xf numFmtId="0" fontId="11" fillId="0" borderId="0" applyNumberForma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1"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5" fillId="0" borderId="0" applyNumberFormat="0" applyFill="0" applyBorder="0" applyAlignment="0" applyProtection="0"/>
    <xf numFmtId="0" fontId="7" fillId="7" borderId="0" applyNumberFormat="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6" fillId="0" borderId="0" applyNumberFormat="0" applyFill="0" applyBorder="0" applyAlignment="0" applyProtection="0"/>
    <xf numFmtId="0" fontId="8" fillId="8" borderId="0" applyNumberFormat="0" applyBorder="0" applyAlignment="0" applyProtection="0"/>
    <xf numFmtId="0" fontId="4" fillId="8" borderId="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9" fillId="0" borderId="0" applyNumberFormat="0" applyFill="0" applyBorder="0" applyAlignment="0" applyProtection="0"/>
  </cellStyleXfs>
  <cellXfs count="36">
    <xf numFmtId="0" fontId="0" fillId="0" borderId="0" xfId="0"/>
    <xf numFmtId="0" fontId="0" fillId="9" borderId="0" xfId="0" applyFill="1"/>
    <xf numFmtId="0" fontId="0" fillId="9" borderId="0" xfId="0" applyFill="1" applyAlignment="1">
      <alignment horizontal="center"/>
    </xf>
    <xf numFmtId="0" fontId="0" fillId="9" borderId="0" xfId="0" applyFill="1" applyBorder="1"/>
    <xf numFmtId="0" fontId="13" fillId="9" borderId="0" xfId="0" applyFont="1" applyFill="1"/>
    <xf numFmtId="0" fontId="0" fillId="9" borderId="0" xfId="0" applyFill="1" applyBorder="1" applyAlignment="1">
      <alignment horizontal="center"/>
    </xf>
    <xf numFmtId="0" fontId="0" fillId="9" borderId="0" xfId="0" applyFont="1" applyFill="1" applyBorder="1" applyAlignment="1">
      <alignment horizontal="right"/>
    </xf>
    <xf numFmtId="0" fontId="13" fillId="9" borderId="0" xfId="0" applyFont="1" applyFill="1" applyBorder="1"/>
    <xf numFmtId="4" fontId="13" fillId="9" borderId="0" xfId="0" applyNumberFormat="1" applyFont="1" applyFill="1" applyBorder="1"/>
    <xf numFmtId="0" fontId="13" fillId="9" borderId="0" xfId="0" applyFont="1" applyFill="1" applyBorder="1" applyAlignment="1">
      <alignment horizontal="center"/>
    </xf>
    <xf numFmtId="0" fontId="0" fillId="9" borderId="0" xfId="0" applyFill="1" applyAlignment="1">
      <alignment horizontal="left" vertical="top" wrapText="1"/>
    </xf>
    <xf numFmtId="0" fontId="0" fillId="9" borderId="0" xfId="0" applyFill="1" applyAlignment="1">
      <alignment horizontal="left" vertical="center" wrapText="1"/>
    </xf>
    <xf numFmtId="3" fontId="0" fillId="9" borderId="0" xfId="0" applyNumberFormat="1" applyFill="1" applyBorder="1"/>
    <xf numFmtId="0" fontId="0" fillId="9" borderId="2" xfId="0" applyFill="1" applyBorder="1"/>
    <xf numFmtId="0" fontId="13" fillId="9" borderId="3" xfId="0" applyFont="1" applyFill="1" applyBorder="1"/>
    <xf numFmtId="0" fontId="0" fillId="9" borderId="3" xfId="0" applyFill="1" applyBorder="1"/>
    <xf numFmtId="0" fontId="0" fillId="9" borderId="3" xfId="0" applyFill="1" applyBorder="1" applyAlignment="1">
      <alignment horizontal="center"/>
    </xf>
    <xf numFmtId="0" fontId="0" fillId="9" borderId="4" xfId="0" applyFill="1" applyBorder="1"/>
    <xf numFmtId="0" fontId="0" fillId="9" borderId="5" xfId="0" applyFill="1" applyBorder="1"/>
    <xf numFmtId="0" fontId="0" fillId="9" borderId="6" xfId="0" applyFill="1" applyBorder="1"/>
    <xf numFmtId="0" fontId="0" fillId="9" borderId="7" xfId="0" applyFill="1" applyBorder="1"/>
    <xf numFmtId="0" fontId="13" fillId="9" borderId="8" xfId="0" applyFont="1" applyFill="1" applyBorder="1"/>
    <xf numFmtId="0" fontId="0" fillId="9" borderId="8" xfId="0" applyFill="1" applyBorder="1"/>
    <xf numFmtId="0" fontId="0" fillId="9" borderId="8" xfId="0" applyFill="1" applyBorder="1" applyAlignment="1">
      <alignment horizontal="center"/>
    </xf>
    <xf numFmtId="0" fontId="0" fillId="9" borderId="9" xfId="0" applyFill="1" applyBorder="1"/>
    <xf numFmtId="0" fontId="13" fillId="9" borderId="0" xfId="0" applyFont="1" applyFill="1" applyBorder="1" applyAlignment="1">
      <alignment wrapText="1"/>
    </xf>
    <xf numFmtId="4" fontId="0" fillId="9" borderId="0" xfId="0" applyNumberFormat="1" applyFill="1" applyBorder="1"/>
    <xf numFmtId="0" fontId="0" fillId="9" borderId="0" xfId="0" applyFont="1" applyFill="1" applyBorder="1"/>
    <xf numFmtId="3" fontId="0" fillId="11" borderId="0" xfId="0" applyNumberFormat="1" applyFill="1" applyBorder="1"/>
    <xf numFmtId="0" fontId="14" fillId="9" borderId="0" xfId="0" applyFont="1" applyFill="1" applyBorder="1" applyAlignment="1">
      <alignment horizontal="center" vertical="center"/>
    </xf>
    <xf numFmtId="0" fontId="13" fillId="9" borderId="0" xfId="0" applyFont="1" applyFill="1" applyBorder="1" applyAlignment="1">
      <alignment horizontal="left" vertical="center" wrapText="1"/>
    </xf>
    <xf numFmtId="0" fontId="0" fillId="9" borderId="0" xfId="0" applyFont="1" applyFill="1" applyAlignment="1">
      <alignment horizontal="left" vertical="center" wrapText="1"/>
    </xf>
    <xf numFmtId="0" fontId="0" fillId="9" borderId="0" xfId="0" applyFont="1" applyFill="1" applyAlignment="1">
      <alignment horizontal="left" vertical="top" wrapText="1"/>
    </xf>
    <xf numFmtId="3" fontId="0" fillId="10" borderId="0" xfId="0" applyNumberFormat="1" applyFill="1" applyBorder="1" applyProtection="1">
      <protection locked="0"/>
    </xf>
    <xf numFmtId="0" fontId="0" fillId="10" borderId="0" xfId="0" applyFill="1" applyBorder="1" applyProtection="1">
      <protection locked="0"/>
    </xf>
    <xf numFmtId="0" fontId="0" fillId="10" borderId="0" xfId="0" applyFill="1" applyAlignment="1" applyProtection="1">
      <alignment horizontal="left" vertical="center"/>
      <protection locked="0"/>
    </xf>
  </cellXfs>
  <cellStyles count="18">
    <cellStyle name="Accent" xfId="1"/>
    <cellStyle name="Accent 1" xfId="2"/>
    <cellStyle name="Accent 2" xfId="3"/>
    <cellStyle name="Accent 3" xfId="4"/>
    <cellStyle name="Bad" xfId="5"/>
    <cellStyle name="Error" xfId="6"/>
    <cellStyle name="Footnote" xfId="7"/>
    <cellStyle name="Good" xfId="8"/>
    <cellStyle name="Heading" xfId="9"/>
    <cellStyle name="Heading 1" xfId="10"/>
    <cellStyle name="Heading 2" xfId="11"/>
    <cellStyle name="Hyperlink" xfId="12"/>
    <cellStyle name="Neutral" xfId="13" builtinId="28" customBuiltin="1"/>
    <cellStyle name="Normal" xfId="0" builtinId="0"/>
    <cellStyle name="Note" xfId="14"/>
    <cellStyle name="Status" xfId="15"/>
    <cellStyle name="Text" xfId="16"/>
    <cellStyle name="Warning" xfId="1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C0000"/>
      <rgbColor rgb="0000FF00"/>
      <rgbColor rgb="000000EE"/>
      <rgbColor rgb="00FFFF00"/>
      <rgbColor rgb="00FF00FF"/>
      <rgbColor rgb="0000FFFF"/>
      <rgbColor rgb="00800000"/>
      <rgbColor rgb="00006600"/>
      <rgbColor rgb="00000080"/>
      <rgbColor rgb="00996600"/>
      <rgbColor rgb="00800080"/>
      <rgbColor rgb="00008080"/>
      <rgbColor rgb="00C0C0C0"/>
      <rgbColor rgb="00808080"/>
      <rgbColor rgb="009999FF"/>
      <rgbColor rgb="00993366"/>
      <rgbColor rgb="00FFFFCC"/>
      <rgbColor rgb="00DEE6E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G125"/>
  <sheetViews>
    <sheetView tabSelected="1" zoomScaleNormal="100" zoomScaleSheetLayoutView="115" workbookViewId="0">
      <selection activeCell="C7" sqref="C7"/>
    </sheetView>
  </sheetViews>
  <sheetFormatPr baseColWidth="10" defaultColWidth="11.5703125" defaultRowHeight="12.75"/>
  <cols>
    <col min="1" max="1" width="1.42578125" style="1" customWidth="1"/>
    <col min="2" max="2" width="61.140625" style="1" customWidth="1"/>
    <col min="3" max="3" width="12.28515625" style="1" customWidth="1"/>
    <col min="4" max="4" width="8.42578125" style="2" customWidth="1"/>
    <col min="5" max="5" width="1.42578125" style="1" customWidth="1"/>
    <col min="6" max="6" width="2.42578125" style="1" customWidth="1"/>
    <col min="7" max="14" width="11.5703125" style="1"/>
    <col min="15" max="15" width="12.28515625" style="1" customWidth="1"/>
    <col min="16" max="16384" width="11.5703125" style="1"/>
  </cols>
  <sheetData>
    <row r="1" spans="1:6">
      <c r="A1" s="13"/>
      <c r="B1" s="14"/>
      <c r="C1" s="15"/>
      <c r="D1" s="16"/>
      <c r="E1" s="17"/>
    </row>
    <row r="2" spans="1:6" ht="15.75">
      <c r="A2" s="18"/>
      <c r="B2" s="29" t="s">
        <v>0</v>
      </c>
      <c r="C2" s="29"/>
      <c r="D2" s="29"/>
      <c r="E2" s="19"/>
    </row>
    <row r="3" spans="1:6">
      <c r="A3" s="20"/>
      <c r="B3" s="21"/>
      <c r="C3" s="22"/>
      <c r="D3" s="23"/>
      <c r="E3" s="24"/>
    </row>
    <row r="4" spans="1:6">
      <c r="A4" s="3"/>
      <c r="B4" s="7"/>
      <c r="C4" s="3"/>
      <c r="D4" s="5"/>
      <c r="E4" s="3"/>
    </row>
    <row r="5" spans="1:6">
      <c r="A5" s="13"/>
      <c r="B5" s="14"/>
      <c r="C5" s="15"/>
      <c r="D5" s="16"/>
      <c r="E5" s="17"/>
    </row>
    <row r="6" spans="1:6">
      <c r="A6" s="18"/>
      <c r="B6" s="7" t="s">
        <v>1</v>
      </c>
      <c r="C6" s="3"/>
      <c r="D6" s="5"/>
      <c r="E6" s="19"/>
      <c r="F6" s="4"/>
    </row>
    <row r="7" spans="1:6">
      <c r="A7" s="18"/>
      <c r="B7" s="3" t="s">
        <v>2</v>
      </c>
      <c r="C7" s="33"/>
      <c r="D7" s="5"/>
      <c r="E7" s="19"/>
    </row>
    <row r="8" spans="1:6">
      <c r="A8" s="18"/>
      <c r="B8" s="3"/>
      <c r="C8" s="3"/>
      <c r="D8" s="5"/>
      <c r="E8" s="19"/>
    </row>
    <row r="9" spans="1:6">
      <c r="A9" s="18"/>
      <c r="B9" s="7" t="s">
        <v>3</v>
      </c>
      <c r="C9" s="3"/>
      <c r="D9" s="3"/>
      <c r="E9" s="19"/>
    </row>
    <row r="10" spans="1:6">
      <c r="A10" s="18"/>
      <c r="B10" s="3" t="s">
        <v>4</v>
      </c>
      <c r="C10" s="33"/>
      <c r="D10" s="5" t="s">
        <v>5</v>
      </c>
      <c r="E10" s="19"/>
    </row>
    <row r="11" spans="1:6">
      <c r="A11" s="18"/>
      <c r="B11" s="3" t="s">
        <v>6</v>
      </c>
      <c r="C11" s="34"/>
      <c r="D11" s="5" t="s">
        <v>7</v>
      </c>
      <c r="E11" s="19"/>
    </row>
    <row r="12" spans="1:6">
      <c r="A12" s="18"/>
      <c r="B12" s="3" t="s">
        <v>8</v>
      </c>
      <c r="C12" s="34">
        <v>1</v>
      </c>
      <c r="D12" s="5" t="s">
        <v>7</v>
      </c>
      <c r="E12" s="19"/>
    </row>
    <row r="13" spans="1:6">
      <c r="A13" s="18"/>
      <c r="B13" s="3" t="s">
        <v>9</v>
      </c>
      <c r="C13" s="34">
        <v>1</v>
      </c>
      <c r="D13" s="5" t="s">
        <v>7</v>
      </c>
      <c r="E13" s="19"/>
    </row>
    <row r="14" spans="1:6">
      <c r="A14" s="18"/>
      <c r="B14" s="3"/>
      <c r="C14" s="3"/>
      <c r="D14" s="5"/>
      <c r="E14" s="19"/>
    </row>
    <row r="15" spans="1:6">
      <c r="A15" s="18"/>
      <c r="B15" s="3" t="s">
        <v>10</v>
      </c>
      <c r="C15" s="3">
        <v>5750</v>
      </c>
      <c r="D15" s="5" t="s">
        <v>11</v>
      </c>
      <c r="E15" s="19"/>
    </row>
    <row r="16" spans="1:6">
      <c r="A16" s="18"/>
      <c r="B16" s="3" t="s">
        <v>12</v>
      </c>
      <c r="C16" s="3">
        <v>9200</v>
      </c>
      <c r="D16" s="5" t="s">
        <v>11</v>
      </c>
      <c r="E16" s="19"/>
    </row>
    <row r="17" spans="1:5">
      <c r="A17" s="18"/>
      <c r="B17" s="6" t="s">
        <v>13</v>
      </c>
      <c r="C17" s="6" t="s">
        <v>14</v>
      </c>
      <c r="D17" s="5"/>
      <c r="E17" s="19"/>
    </row>
    <row r="18" spans="1:5">
      <c r="A18" s="18"/>
      <c r="B18" s="3">
        <v>1</v>
      </c>
      <c r="C18" s="3">
        <v>1</v>
      </c>
      <c r="D18" s="5"/>
      <c r="E18" s="19"/>
    </row>
    <row r="19" spans="1:5">
      <c r="A19" s="18"/>
      <c r="B19" s="3">
        <v>2</v>
      </c>
      <c r="C19" s="3">
        <v>2</v>
      </c>
      <c r="D19" s="5"/>
      <c r="E19" s="19"/>
    </row>
    <row r="20" spans="1:5">
      <c r="A20" s="18"/>
      <c r="B20" s="3">
        <v>3</v>
      </c>
      <c r="C20" s="3">
        <v>3</v>
      </c>
      <c r="D20" s="5"/>
      <c r="E20" s="19"/>
    </row>
    <row r="21" spans="1:5">
      <c r="A21" s="18"/>
      <c r="B21" s="3">
        <v>4</v>
      </c>
      <c r="C21" s="3">
        <v>3.8</v>
      </c>
      <c r="D21" s="5"/>
      <c r="E21" s="19"/>
    </row>
    <row r="22" spans="1:5">
      <c r="A22" s="18"/>
      <c r="B22" s="3">
        <v>5</v>
      </c>
      <c r="C22" s="3">
        <v>4.5999999999999996</v>
      </c>
      <c r="D22" s="5"/>
      <c r="E22" s="19"/>
    </row>
    <row r="23" spans="1:5">
      <c r="A23" s="18"/>
      <c r="B23" s="3">
        <v>6</v>
      </c>
      <c r="C23" s="3">
        <v>5.4</v>
      </c>
      <c r="D23" s="5"/>
      <c r="E23" s="19"/>
    </row>
    <row r="24" spans="1:5">
      <c r="A24" s="18"/>
      <c r="B24" s="3">
        <v>7</v>
      </c>
      <c r="C24" s="3">
        <v>6.2</v>
      </c>
      <c r="D24" s="5"/>
      <c r="E24" s="19"/>
    </row>
    <row r="25" spans="1:5">
      <c r="A25" s="18"/>
      <c r="B25" s="3">
        <v>8</v>
      </c>
      <c r="C25" s="3">
        <v>7</v>
      </c>
      <c r="D25" s="5"/>
      <c r="E25" s="19"/>
    </row>
    <row r="26" spans="1:5">
      <c r="A26" s="18"/>
      <c r="B26" s="3">
        <v>9</v>
      </c>
      <c r="C26" s="3">
        <v>7.8</v>
      </c>
      <c r="D26" s="5"/>
      <c r="E26" s="19"/>
    </row>
    <row r="27" spans="1:5">
      <c r="A27" s="18"/>
      <c r="B27" s="3">
        <v>10</v>
      </c>
      <c r="C27" s="3">
        <v>8.5</v>
      </c>
      <c r="D27" s="5"/>
      <c r="E27" s="19"/>
    </row>
    <row r="28" spans="1:5">
      <c r="A28" s="18"/>
      <c r="B28" s="3">
        <v>11</v>
      </c>
      <c r="C28" s="3">
        <v>9.1999999999999993</v>
      </c>
      <c r="D28" s="5"/>
      <c r="E28" s="19"/>
    </row>
    <row r="29" spans="1:5">
      <c r="A29" s="18"/>
      <c r="B29" s="3">
        <v>12</v>
      </c>
      <c r="C29" s="3">
        <v>9.9</v>
      </c>
      <c r="D29" s="5"/>
      <c r="E29" s="19"/>
    </row>
    <row r="30" spans="1:5">
      <c r="A30" s="18"/>
      <c r="B30" s="3">
        <v>13</v>
      </c>
      <c r="C30" s="3">
        <v>10.6</v>
      </c>
      <c r="D30" s="5"/>
      <c r="E30" s="19"/>
    </row>
    <row r="31" spans="1:5">
      <c r="A31" s="18"/>
      <c r="B31" s="3">
        <v>14</v>
      </c>
      <c r="C31" s="3">
        <v>11.3</v>
      </c>
      <c r="D31" s="5"/>
      <c r="E31" s="19"/>
    </row>
    <row r="32" spans="1:5">
      <c r="A32" s="18"/>
      <c r="B32" s="3">
        <v>15</v>
      </c>
      <c r="C32" s="3">
        <v>11.9</v>
      </c>
      <c r="D32" s="5"/>
      <c r="E32" s="19"/>
    </row>
    <row r="33" spans="1:5">
      <c r="A33" s="18"/>
      <c r="B33" s="3">
        <v>16</v>
      </c>
      <c r="C33" s="3">
        <v>12.5</v>
      </c>
      <c r="D33" s="5"/>
      <c r="E33" s="19"/>
    </row>
    <row r="34" spans="1:5">
      <c r="A34" s="18"/>
      <c r="B34" s="3">
        <v>17</v>
      </c>
      <c r="C34" s="3">
        <v>13.1</v>
      </c>
      <c r="D34" s="5"/>
      <c r="E34" s="19"/>
    </row>
    <row r="35" spans="1:5">
      <c r="A35" s="18"/>
      <c r="B35" s="3">
        <v>18</v>
      </c>
      <c r="C35" s="3">
        <v>13.7</v>
      </c>
      <c r="D35" s="5"/>
      <c r="E35" s="19"/>
    </row>
    <row r="36" spans="1:5">
      <c r="A36" s="18"/>
      <c r="B36" s="3">
        <v>19</v>
      </c>
      <c r="C36" s="3">
        <v>14.3</v>
      </c>
      <c r="D36" s="5"/>
      <c r="E36" s="19"/>
    </row>
    <row r="37" spans="1:5">
      <c r="A37" s="18"/>
      <c r="B37" s="3">
        <v>20</v>
      </c>
      <c r="C37" s="3">
        <v>14.8</v>
      </c>
      <c r="D37" s="5"/>
      <c r="E37" s="19"/>
    </row>
    <row r="38" spans="1:5">
      <c r="A38" s="18"/>
      <c r="B38" s="3">
        <v>21</v>
      </c>
      <c r="C38" s="3">
        <v>15.3</v>
      </c>
      <c r="D38" s="5"/>
      <c r="E38" s="19"/>
    </row>
    <row r="39" spans="1:5">
      <c r="A39" s="18"/>
      <c r="B39" s="6" t="s">
        <v>15</v>
      </c>
      <c r="C39" s="3">
        <f>15.3+(C7-21)*0.5</f>
        <v>4.8000000000000007</v>
      </c>
      <c r="D39" s="5"/>
      <c r="E39" s="19"/>
    </row>
    <row r="40" spans="1:5">
      <c r="A40" s="18"/>
      <c r="B40" s="3" t="s">
        <v>16</v>
      </c>
      <c r="C40" s="3">
        <f>IFERROR((C16*IF(C7&lt;22,VLOOKUP(C$7,B$18:C$38,2,0),C39))/1000,0)</f>
        <v>0</v>
      </c>
      <c r="D40" s="5" t="s">
        <v>17</v>
      </c>
      <c r="E40" s="19"/>
    </row>
    <row r="41" spans="1:5">
      <c r="A41" s="18"/>
      <c r="B41" s="3"/>
      <c r="C41" s="3"/>
      <c r="D41" s="5"/>
      <c r="E41" s="19"/>
    </row>
    <row r="42" spans="1:5">
      <c r="A42" s="18"/>
      <c r="B42" s="3" t="s">
        <v>18</v>
      </c>
      <c r="C42" s="12">
        <f>0.1*C10</f>
        <v>0</v>
      </c>
      <c r="D42" s="5" t="s">
        <v>5</v>
      </c>
      <c r="E42" s="19"/>
    </row>
    <row r="43" spans="1:5">
      <c r="A43" s="18"/>
      <c r="B43" s="3" t="s">
        <v>19</v>
      </c>
      <c r="C43" s="3">
        <v>0.8</v>
      </c>
      <c r="D43" s="5" t="s">
        <v>20</v>
      </c>
      <c r="E43" s="19"/>
    </row>
    <row r="44" spans="1:5">
      <c r="A44" s="18"/>
      <c r="B44" s="3" t="s">
        <v>21</v>
      </c>
      <c r="C44" s="3">
        <f>C42*C43/1000</f>
        <v>0</v>
      </c>
      <c r="D44" s="5" t="s">
        <v>17</v>
      </c>
      <c r="E44" s="19"/>
    </row>
    <row r="45" spans="1:5">
      <c r="A45" s="18"/>
      <c r="B45" s="3"/>
      <c r="C45" s="3"/>
      <c r="D45" s="5"/>
      <c r="E45" s="19"/>
    </row>
    <row r="46" spans="1:5">
      <c r="A46" s="18"/>
      <c r="B46" s="3" t="s">
        <v>22</v>
      </c>
      <c r="C46" s="3">
        <v>4.5</v>
      </c>
      <c r="D46" s="5" t="s">
        <v>17</v>
      </c>
      <c r="E46" s="19"/>
    </row>
    <row r="47" spans="1:5">
      <c r="A47" s="18"/>
      <c r="B47" s="3" t="s">
        <v>23</v>
      </c>
      <c r="C47" s="3">
        <f>C12*C46*C11</f>
        <v>0</v>
      </c>
      <c r="D47" s="5" t="s">
        <v>17</v>
      </c>
      <c r="E47" s="19"/>
    </row>
    <row r="48" spans="1:5">
      <c r="A48" s="18"/>
      <c r="B48" s="3"/>
      <c r="C48" s="3"/>
      <c r="D48" s="5"/>
      <c r="E48" s="19"/>
    </row>
    <row r="49" spans="1:5">
      <c r="A49" s="18"/>
      <c r="B49" s="3" t="s">
        <v>24</v>
      </c>
      <c r="C49" s="3">
        <v>1.1040000000000001</v>
      </c>
      <c r="D49" s="5" t="s">
        <v>17</v>
      </c>
      <c r="E49" s="19"/>
    </row>
    <row r="50" spans="1:5">
      <c r="A50" s="18"/>
      <c r="B50" s="3" t="s">
        <v>25</v>
      </c>
      <c r="C50" s="3">
        <f>C49*C13*C11</f>
        <v>0</v>
      </c>
      <c r="D50" s="5" t="s">
        <v>17</v>
      </c>
      <c r="E50" s="19"/>
    </row>
    <row r="51" spans="1:5">
      <c r="A51" s="18"/>
      <c r="B51" s="3"/>
      <c r="C51" s="3"/>
      <c r="D51" s="5"/>
      <c r="E51" s="19"/>
    </row>
    <row r="52" spans="1:5">
      <c r="A52" s="18"/>
      <c r="B52" s="7" t="s">
        <v>26</v>
      </c>
      <c r="C52" s="8">
        <f>C40+C44+C47+C50</f>
        <v>0</v>
      </c>
      <c r="D52" s="9" t="s">
        <v>17</v>
      </c>
      <c r="E52" s="19"/>
    </row>
    <row r="53" spans="1:5">
      <c r="A53" s="20"/>
      <c r="B53" s="22"/>
      <c r="C53" s="22"/>
      <c r="D53" s="23"/>
      <c r="E53" s="24"/>
    </row>
    <row r="54" spans="1:5">
      <c r="A54" s="3"/>
      <c r="B54" s="3"/>
      <c r="C54" s="3"/>
      <c r="D54" s="5"/>
      <c r="E54" s="3"/>
    </row>
    <row r="55" spans="1:5">
      <c r="A55" s="13"/>
      <c r="B55" s="15"/>
      <c r="C55" s="15"/>
      <c r="D55" s="16"/>
      <c r="E55" s="17"/>
    </row>
    <row r="56" spans="1:5">
      <c r="A56" s="18"/>
      <c r="B56" s="7" t="s">
        <v>27</v>
      </c>
      <c r="C56" s="3"/>
      <c r="D56" s="5"/>
      <c r="E56" s="19"/>
    </row>
    <row r="57" spans="1:5">
      <c r="A57" s="18"/>
      <c r="B57" s="3" t="s">
        <v>28</v>
      </c>
      <c r="C57" s="33"/>
      <c r="D57" s="5" t="s">
        <v>5</v>
      </c>
      <c r="E57" s="19"/>
    </row>
    <row r="58" spans="1:5">
      <c r="A58" s="18"/>
      <c r="B58" s="3" t="s">
        <v>29</v>
      </c>
      <c r="C58" s="3">
        <v>100</v>
      </c>
      <c r="D58" s="5" t="s">
        <v>20</v>
      </c>
      <c r="E58" s="19"/>
    </row>
    <row r="59" spans="1:5">
      <c r="A59" s="18"/>
      <c r="B59" s="7"/>
      <c r="C59" s="3"/>
      <c r="D59" s="5"/>
      <c r="E59" s="19"/>
    </row>
    <row r="60" spans="1:5">
      <c r="A60" s="18"/>
      <c r="B60" s="7" t="s">
        <v>30</v>
      </c>
      <c r="C60" s="8">
        <f>C58*C57/1000</f>
        <v>0</v>
      </c>
      <c r="D60" s="9" t="s">
        <v>17</v>
      </c>
      <c r="E60" s="19"/>
    </row>
    <row r="61" spans="1:5">
      <c r="A61" s="20"/>
      <c r="B61" s="22"/>
      <c r="C61" s="22"/>
      <c r="D61" s="23"/>
      <c r="E61" s="24"/>
    </row>
    <row r="63" spans="1:5">
      <c r="A63" s="13"/>
      <c r="B63" s="15"/>
      <c r="C63" s="15"/>
      <c r="D63" s="16"/>
      <c r="E63" s="17"/>
    </row>
    <row r="64" spans="1:5">
      <c r="A64" s="18"/>
      <c r="B64" s="7" t="s">
        <v>31</v>
      </c>
      <c r="C64" s="3"/>
      <c r="D64" s="5"/>
      <c r="E64" s="19"/>
    </row>
    <row r="65" spans="1:7">
      <c r="A65" s="18"/>
      <c r="B65" s="3" t="s">
        <v>32</v>
      </c>
      <c r="C65" s="33"/>
      <c r="D65" s="5" t="s">
        <v>5</v>
      </c>
      <c r="E65" s="19"/>
    </row>
    <row r="66" spans="1:7">
      <c r="A66" s="18"/>
      <c r="B66" s="3" t="s">
        <v>29</v>
      </c>
      <c r="C66" s="3">
        <v>125</v>
      </c>
      <c r="D66" s="5" t="s">
        <v>20</v>
      </c>
      <c r="E66" s="19"/>
    </row>
    <row r="67" spans="1:7">
      <c r="A67" s="18"/>
      <c r="B67" s="3"/>
      <c r="C67" s="3"/>
      <c r="D67" s="3"/>
      <c r="E67" s="19"/>
    </row>
    <row r="68" spans="1:7">
      <c r="A68" s="18"/>
      <c r="B68" s="7" t="s">
        <v>33</v>
      </c>
      <c r="C68" s="8">
        <f>C66*C65/1000</f>
        <v>0</v>
      </c>
      <c r="D68" s="9" t="s">
        <v>17</v>
      </c>
      <c r="E68" s="19"/>
    </row>
    <row r="69" spans="1:7">
      <c r="A69" s="20"/>
      <c r="B69" s="22"/>
      <c r="C69" s="22"/>
      <c r="D69" s="23"/>
      <c r="E69" s="24"/>
    </row>
    <row r="71" spans="1:7">
      <c r="A71" s="13"/>
      <c r="B71" s="15"/>
      <c r="C71" s="15"/>
      <c r="D71" s="16"/>
      <c r="E71" s="17"/>
    </row>
    <row r="72" spans="1:7">
      <c r="A72" s="18"/>
      <c r="B72" s="7" t="s">
        <v>34</v>
      </c>
      <c r="C72" s="3"/>
      <c r="D72" s="5"/>
      <c r="E72" s="19"/>
    </row>
    <row r="73" spans="1:7">
      <c r="A73" s="18"/>
      <c r="B73" s="3" t="s">
        <v>35</v>
      </c>
      <c r="C73" s="33"/>
      <c r="D73" s="5" t="s">
        <v>5</v>
      </c>
      <c r="E73" s="19"/>
    </row>
    <row r="74" spans="1:7">
      <c r="A74" s="18"/>
      <c r="B74" s="3" t="s">
        <v>36</v>
      </c>
      <c r="C74" s="33"/>
      <c r="D74" s="5" t="s">
        <v>7</v>
      </c>
      <c r="E74" s="19"/>
    </row>
    <row r="75" spans="1:7">
      <c r="A75" s="18"/>
      <c r="B75" s="7"/>
      <c r="C75" s="3"/>
      <c r="D75" s="5"/>
      <c r="E75" s="19"/>
      <c r="G75" s="10"/>
    </row>
    <row r="76" spans="1:7">
      <c r="A76" s="18"/>
      <c r="B76" s="3" t="s">
        <v>37</v>
      </c>
      <c r="C76" s="3">
        <v>10</v>
      </c>
      <c r="D76" s="5" t="s">
        <v>20</v>
      </c>
      <c r="E76" s="19"/>
    </row>
    <row r="77" spans="1:7">
      <c r="A77" s="18"/>
      <c r="B77" s="3" t="s">
        <v>38</v>
      </c>
      <c r="C77" s="3">
        <v>20</v>
      </c>
      <c r="D77" s="5" t="s">
        <v>20</v>
      </c>
      <c r="E77" s="19"/>
    </row>
    <row r="78" spans="1:7">
      <c r="A78" s="18"/>
      <c r="B78" s="3" t="s">
        <v>39</v>
      </c>
      <c r="C78" s="3">
        <f>C77*C73/1000</f>
        <v>0</v>
      </c>
      <c r="D78" s="5" t="s">
        <v>17</v>
      </c>
      <c r="E78" s="19"/>
    </row>
    <row r="79" spans="1:7">
      <c r="A79" s="18"/>
      <c r="B79" s="3"/>
      <c r="C79" s="3"/>
      <c r="D79" s="5"/>
      <c r="E79" s="19"/>
    </row>
    <row r="80" spans="1:7">
      <c r="A80" s="18"/>
      <c r="B80" s="3" t="s">
        <v>40</v>
      </c>
      <c r="C80" s="12">
        <v>3680</v>
      </c>
      <c r="D80" s="5" t="s">
        <v>11</v>
      </c>
      <c r="E80" s="19"/>
    </row>
    <row r="81" spans="1:7">
      <c r="A81" s="18"/>
      <c r="B81" s="3" t="s">
        <v>41</v>
      </c>
      <c r="C81" s="3">
        <f>C74*C80*0.1/1000</f>
        <v>0</v>
      </c>
      <c r="D81" s="5" t="s">
        <v>17</v>
      </c>
      <c r="E81" s="19"/>
    </row>
    <row r="82" spans="1:7">
      <c r="A82" s="18"/>
      <c r="B82" s="3"/>
      <c r="C82" s="3"/>
      <c r="D82" s="5"/>
      <c r="E82" s="19"/>
    </row>
    <row r="83" spans="1:7">
      <c r="A83" s="18"/>
      <c r="B83" s="7" t="s">
        <v>42</v>
      </c>
      <c r="C83" s="8">
        <f>C78+C81</f>
        <v>0</v>
      </c>
      <c r="D83" s="9" t="s">
        <v>17</v>
      </c>
      <c r="E83" s="19"/>
    </row>
    <row r="84" spans="1:7">
      <c r="A84" s="20"/>
      <c r="B84" s="22"/>
      <c r="C84" s="22"/>
      <c r="D84" s="23"/>
      <c r="E84" s="24"/>
    </row>
    <row r="86" spans="1:7">
      <c r="A86" s="13"/>
      <c r="B86" s="15"/>
      <c r="C86" s="15"/>
      <c r="D86" s="16"/>
      <c r="E86" s="17"/>
    </row>
    <row r="87" spans="1:7">
      <c r="A87" s="18"/>
      <c r="B87" s="7" t="s">
        <v>43</v>
      </c>
      <c r="C87" s="3"/>
      <c r="D87" s="5"/>
      <c r="E87" s="19"/>
      <c r="G87" s="11"/>
    </row>
    <row r="88" spans="1:7">
      <c r="A88" s="18"/>
      <c r="B88" s="3" t="s">
        <v>44</v>
      </c>
      <c r="C88" s="3">
        <v>0.5</v>
      </c>
      <c r="D88" s="5"/>
      <c r="E88" s="19"/>
    </row>
    <row r="89" spans="1:7">
      <c r="A89" s="18"/>
      <c r="B89" s="3" t="s">
        <v>45</v>
      </c>
      <c r="C89" s="3">
        <v>0.7</v>
      </c>
      <c r="D89" s="5"/>
      <c r="E89" s="19"/>
    </row>
    <row r="90" spans="1:7">
      <c r="A90" s="18"/>
      <c r="B90" s="3" t="s">
        <v>46</v>
      </c>
      <c r="C90" s="3">
        <v>0.60000000000000009</v>
      </c>
      <c r="D90" s="5"/>
      <c r="E90" s="19"/>
    </row>
    <row r="91" spans="1:7">
      <c r="A91" s="20"/>
      <c r="B91" s="22"/>
      <c r="C91" s="22"/>
      <c r="D91" s="23"/>
      <c r="E91" s="24"/>
    </row>
    <row r="93" spans="1:7">
      <c r="A93" s="13"/>
      <c r="B93" s="15"/>
      <c r="C93" s="15"/>
      <c r="D93" s="16"/>
      <c r="E93" s="17"/>
    </row>
    <row r="94" spans="1:7" ht="12.6" customHeight="1">
      <c r="A94" s="18"/>
      <c r="B94" s="30" t="s">
        <v>47</v>
      </c>
      <c r="C94" s="30"/>
      <c r="D94" s="30"/>
      <c r="E94" s="19"/>
    </row>
    <row r="95" spans="1:7" ht="11.85" customHeight="1">
      <c r="A95" s="18"/>
      <c r="B95" s="25"/>
      <c r="C95" s="3"/>
      <c r="D95" s="5"/>
      <c r="E95" s="19"/>
    </row>
    <row r="96" spans="1:7">
      <c r="A96" s="18"/>
      <c r="B96" s="7" t="s">
        <v>48</v>
      </c>
      <c r="C96" s="26">
        <f>((C52+C83)*C88+C60*C89+C68*C90)*0.85</f>
        <v>0</v>
      </c>
      <c r="D96" s="5" t="s">
        <v>17</v>
      </c>
      <c r="E96" s="19"/>
    </row>
    <row r="97" spans="1:5">
      <c r="A97" s="18"/>
      <c r="B97" s="7" t="s">
        <v>49</v>
      </c>
      <c r="C97" s="26">
        <f>C96*365*2</f>
        <v>0</v>
      </c>
      <c r="D97" s="5" t="s">
        <v>50</v>
      </c>
      <c r="E97" s="19"/>
    </row>
    <row r="98" spans="1:5">
      <c r="A98" s="18"/>
      <c r="B98" s="3"/>
      <c r="C98" s="3"/>
      <c r="D98" s="3"/>
      <c r="E98" s="19"/>
    </row>
    <row r="99" spans="1:5">
      <c r="A99" s="18"/>
      <c r="B99" s="27" t="s">
        <v>51</v>
      </c>
      <c r="C99" s="28">
        <v>1400</v>
      </c>
      <c r="D99" s="5" t="s">
        <v>52</v>
      </c>
      <c r="E99" s="19"/>
    </row>
    <row r="100" spans="1:5">
      <c r="A100" s="18"/>
      <c r="B100" s="3" t="s">
        <v>53</v>
      </c>
      <c r="C100" s="28">
        <v>500</v>
      </c>
      <c r="D100" s="5" t="s">
        <v>54</v>
      </c>
      <c r="E100" s="19"/>
    </row>
    <row r="101" spans="1:5">
      <c r="A101" s="18"/>
      <c r="B101" s="3" t="s">
        <v>55</v>
      </c>
      <c r="C101" s="28">
        <v>10</v>
      </c>
      <c r="D101" s="5" t="s">
        <v>56</v>
      </c>
      <c r="E101" s="19"/>
    </row>
    <row r="102" spans="1:5">
      <c r="A102" s="18"/>
      <c r="B102" s="3"/>
      <c r="C102" s="3"/>
      <c r="D102" s="5"/>
      <c r="E102" s="19"/>
    </row>
    <row r="103" spans="1:5">
      <c r="A103" s="18"/>
      <c r="B103" s="7" t="s">
        <v>57</v>
      </c>
      <c r="C103" s="26">
        <f>C96*365*2/C99</f>
        <v>0</v>
      </c>
      <c r="D103" s="5" t="s">
        <v>17</v>
      </c>
      <c r="E103" s="19"/>
    </row>
    <row r="104" spans="1:5">
      <c r="A104" s="18"/>
      <c r="B104" s="7" t="s">
        <v>58</v>
      </c>
      <c r="C104" s="12">
        <f>C103*1000/C100</f>
        <v>0</v>
      </c>
      <c r="D104" s="5" t="s">
        <v>7</v>
      </c>
      <c r="E104" s="19"/>
    </row>
    <row r="105" spans="1:5">
      <c r="A105" s="18"/>
      <c r="B105" s="7" t="s">
        <v>59</v>
      </c>
      <c r="C105" s="12">
        <f>C103*C101</f>
        <v>0</v>
      </c>
      <c r="D105" s="5" t="s">
        <v>5</v>
      </c>
      <c r="E105" s="19"/>
    </row>
    <row r="106" spans="1:5">
      <c r="A106" s="20"/>
      <c r="B106" s="22"/>
      <c r="C106" s="22"/>
      <c r="D106" s="23"/>
      <c r="E106" s="24"/>
    </row>
    <row r="108" spans="1:5">
      <c r="B108" s="4" t="s">
        <v>60</v>
      </c>
    </row>
    <row r="110" spans="1:5" ht="11.85" customHeight="1">
      <c r="B110" s="31" t="s">
        <v>61</v>
      </c>
      <c r="C110" s="31"/>
      <c r="D110" s="31"/>
    </row>
    <row r="111" spans="1:5" ht="15" customHeight="1">
      <c r="B111" s="31"/>
      <c r="C111" s="31"/>
      <c r="D111" s="31"/>
    </row>
    <row r="112" spans="1:5" ht="12.75" customHeight="1">
      <c r="B112" s="31" t="s">
        <v>62</v>
      </c>
      <c r="C112" s="31"/>
      <c r="D112" s="31"/>
    </row>
    <row r="113" spans="2:4">
      <c r="B113" s="31"/>
      <c r="C113" s="31"/>
      <c r="D113" s="31"/>
    </row>
    <row r="114" spans="2:4">
      <c r="B114" s="31"/>
      <c r="C114" s="31"/>
      <c r="D114" s="31"/>
    </row>
    <row r="116" spans="2:4">
      <c r="B116" s="4" t="s">
        <v>63</v>
      </c>
    </row>
    <row r="118" spans="2:4">
      <c r="B118" s="35"/>
      <c r="C118" s="35"/>
      <c r="D118" s="35"/>
    </row>
    <row r="119" spans="2:4">
      <c r="B119" s="35"/>
      <c r="C119" s="35"/>
      <c r="D119" s="35"/>
    </row>
    <row r="120" spans="2:4">
      <c r="B120" s="35"/>
      <c r="C120" s="35"/>
      <c r="D120" s="35"/>
    </row>
    <row r="121" spans="2:4">
      <c r="B121" s="35"/>
      <c r="C121" s="35"/>
      <c r="D121" s="35"/>
    </row>
    <row r="122" spans="2:4">
      <c r="B122" s="35"/>
      <c r="C122" s="35"/>
      <c r="D122" s="35"/>
    </row>
    <row r="123" spans="2:4">
      <c r="B123" s="35"/>
      <c r="C123" s="35"/>
      <c r="D123" s="35"/>
    </row>
    <row r="124" spans="2:4">
      <c r="B124" s="35"/>
      <c r="C124" s="35"/>
      <c r="D124" s="35"/>
    </row>
    <row r="125" spans="2:4">
      <c r="B125" s="35"/>
      <c r="C125" s="35"/>
      <c r="D125" s="35"/>
    </row>
  </sheetData>
  <sheetProtection sheet="1" objects="1" scenarios="1" selectLockedCells="1"/>
  <mergeCells count="5">
    <mergeCell ref="B2:D2"/>
    <mergeCell ref="B94:D94"/>
    <mergeCell ref="B110:D111"/>
    <mergeCell ref="B112:D114"/>
    <mergeCell ref="B118:D125"/>
  </mergeCells>
  <pageMargins left="0.78740157480314965" right="0.78740157480314965" top="1.2204724409448819" bottom="1.2204724409448819" header="0.78740157480314965" footer="0.78740157480314965"/>
  <pageSetup paperSize="9" orientation="portrait" useFirstPageNumber="1" horizontalDpi="300" verticalDpi="300" r:id="rId1"/>
  <headerFooter alignWithMargins="0">
    <oddHeader>&amp;C&amp;A</oddHeader>
    <oddFooter>&amp;CPàgina &amp;P</oddFooter>
  </headerFooter>
</worksheet>
</file>

<file path=xl/worksheets/sheet2.xml><?xml version="1.0" encoding="utf-8"?>
<worksheet xmlns="http://schemas.openxmlformats.org/spreadsheetml/2006/main" xmlns:r="http://schemas.openxmlformats.org/officeDocument/2006/relationships">
  <dimension ref="B2:K10"/>
  <sheetViews>
    <sheetView workbookViewId="0">
      <selection activeCell="E22" sqref="E22"/>
    </sheetView>
  </sheetViews>
  <sheetFormatPr baseColWidth="10" defaultColWidth="11.5703125" defaultRowHeight="12.75"/>
  <cols>
    <col min="1" max="1" width="2.7109375" customWidth="1"/>
  </cols>
  <sheetData>
    <row r="2" spans="2:11" ht="12.75" customHeight="1">
      <c r="B2" s="32" t="s">
        <v>64</v>
      </c>
      <c r="C2" s="32"/>
      <c r="D2" s="32"/>
      <c r="E2" s="32"/>
      <c r="F2" s="32"/>
      <c r="G2" s="32"/>
      <c r="H2" s="32"/>
      <c r="I2" s="32"/>
      <c r="J2" s="32"/>
      <c r="K2" s="32"/>
    </row>
    <row r="3" spans="2:11">
      <c r="B3" s="32"/>
      <c r="C3" s="32"/>
      <c r="D3" s="32"/>
      <c r="E3" s="32"/>
      <c r="F3" s="32"/>
      <c r="G3" s="32"/>
      <c r="H3" s="32"/>
      <c r="I3" s="32"/>
      <c r="J3" s="32"/>
      <c r="K3" s="32"/>
    </row>
    <row r="4" spans="2:11">
      <c r="B4" s="32"/>
      <c r="C4" s="32"/>
      <c r="D4" s="32"/>
      <c r="E4" s="32"/>
      <c r="F4" s="32"/>
      <c r="G4" s="32"/>
      <c r="H4" s="32"/>
      <c r="I4" s="32"/>
      <c r="J4" s="32"/>
      <c r="K4" s="32"/>
    </row>
    <row r="5" spans="2:11">
      <c r="B5" s="32"/>
      <c r="C5" s="32"/>
      <c r="D5" s="32"/>
      <c r="E5" s="32"/>
      <c r="F5" s="32"/>
      <c r="G5" s="32"/>
      <c r="H5" s="32"/>
      <c r="I5" s="32"/>
      <c r="J5" s="32"/>
      <c r="K5" s="32"/>
    </row>
    <row r="6" spans="2:11">
      <c r="B6" s="32"/>
      <c r="C6" s="32"/>
      <c r="D6" s="32"/>
      <c r="E6" s="32"/>
      <c r="F6" s="32"/>
      <c r="G6" s="32"/>
      <c r="H6" s="32"/>
      <c r="I6" s="32"/>
      <c r="J6" s="32"/>
      <c r="K6" s="32"/>
    </row>
    <row r="7" spans="2:11">
      <c r="B7" s="32"/>
      <c r="C7" s="32"/>
      <c r="D7" s="32"/>
      <c r="E7" s="32"/>
      <c r="F7" s="32"/>
      <c r="G7" s="32"/>
      <c r="H7" s="32"/>
      <c r="I7" s="32"/>
      <c r="J7" s="32"/>
      <c r="K7" s="32"/>
    </row>
    <row r="8" spans="2:11">
      <c r="B8" s="32"/>
      <c r="C8" s="32"/>
      <c r="D8" s="32"/>
      <c r="E8" s="32"/>
      <c r="F8" s="32"/>
      <c r="G8" s="32"/>
      <c r="H8" s="32"/>
      <c r="I8" s="32"/>
      <c r="J8" s="32"/>
      <c r="K8" s="32"/>
    </row>
    <row r="9" spans="2:11">
      <c r="B9" s="32"/>
      <c r="C9" s="32"/>
      <c r="D9" s="32"/>
      <c r="E9" s="32"/>
      <c r="F9" s="32"/>
      <c r="G9" s="32"/>
      <c r="H9" s="32"/>
      <c r="I9" s="32"/>
      <c r="J9" s="32"/>
      <c r="K9" s="32"/>
    </row>
    <row r="10" spans="2:11">
      <c r="B10" s="32"/>
      <c r="C10" s="32"/>
      <c r="D10" s="32"/>
      <c r="E10" s="32"/>
      <c r="F10" s="32"/>
      <c r="G10" s="32"/>
      <c r="H10" s="32"/>
      <c r="I10" s="32"/>
      <c r="J10" s="32"/>
      <c r="K10" s="32"/>
    </row>
  </sheetData>
  <sheetProtection selectLockedCells="1" selectUnlockedCells="1"/>
  <mergeCells count="1">
    <mergeCell ref="B2:K10"/>
  </mergeCells>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&amp;CPàgina &amp;P</oddFooter>
  </headerFooter>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baseColWidth="10" defaultColWidth="11.5703125" defaultRowHeight="12.75"/>
  <sheetData/>
  <sheetProtection selectLockedCells="1" selectUnlockedCells="1"/>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Article 20.2, Llei 10-2019 CCTE</vt:lpstr>
      <vt:lpstr>Full1</vt:lpstr>
      <vt:lpstr>Full2</vt:lpstr>
      <vt:lpstr>'Article 20.2, Llei 10-2019 CCTE'!Área_de_impresión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Ferrer Florit</dc:creator>
  <cp:lastModifiedBy>Carlos Ferrer Florit</cp:lastModifiedBy>
  <cp:lastPrinted>2024-12-12T08:15:20Z</cp:lastPrinted>
  <dcterms:created xsi:type="dcterms:W3CDTF">2024-12-12T08:14:46Z</dcterms:created>
  <dcterms:modified xsi:type="dcterms:W3CDTF">2025-01-16T09:37:15Z</dcterms:modified>
</cp:coreProperties>
</file>